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6" i="1" l="1"/>
  <c r="E87" i="1"/>
  <c r="E88" i="1"/>
  <c r="E89" i="1"/>
  <c r="I82" i="1"/>
  <c r="C86" i="1"/>
  <c r="C87" i="1"/>
  <c r="C88" i="1"/>
  <c r="C89" i="1"/>
  <c r="I81" i="1"/>
  <c r="E16" i="1"/>
  <c r="E17" i="1"/>
  <c r="E18" i="1"/>
  <c r="E19" i="1"/>
  <c r="I12" i="1"/>
  <c r="C16" i="1"/>
  <c r="C17" i="1"/>
  <c r="C18" i="1"/>
  <c r="C19" i="1"/>
  <c r="I11" i="1"/>
  <c r="F6" i="1"/>
  <c r="F7" i="1"/>
  <c r="F8" i="1"/>
  <c r="F9" i="1"/>
  <c r="F10" i="1"/>
  <c r="F11" i="1"/>
  <c r="F12" i="1"/>
  <c r="F13" i="1"/>
  <c r="F14" i="1"/>
  <c r="L12" i="1"/>
  <c r="D6" i="1"/>
  <c r="D7" i="1"/>
  <c r="D8" i="1"/>
  <c r="D9" i="1"/>
  <c r="D10" i="1"/>
  <c r="D11" i="1"/>
  <c r="D12" i="1"/>
  <c r="D13" i="1"/>
  <c r="D14" i="1"/>
  <c r="L11" i="1"/>
  <c r="F76" i="1"/>
  <c r="F77" i="1"/>
  <c r="F78" i="1"/>
  <c r="F79" i="1"/>
  <c r="F80" i="1"/>
  <c r="F81" i="1"/>
  <c r="F82" i="1"/>
  <c r="F83" i="1"/>
  <c r="F84" i="1"/>
  <c r="L82" i="1"/>
  <c r="D77" i="1"/>
  <c r="D78" i="1"/>
  <c r="D79" i="1"/>
  <c r="D80" i="1"/>
  <c r="D81" i="1"/>
  <c r="D82" i="1"/>
  <c r="D83" i="1"/>
  <c r="D84" i="1"/>
  <c r="L81" i="1"/>
  <c r="E85" i="1"/>
  <c r="F86" i="1"/>
  <c r="F87" i="1"/>
  <c r="F88" i="1"/>
  <c r="F89" i="1"/>
  <c r="L79" i="1"/>
  <c r="C85" i="1"/>
  <c r="D86" i="1"/>
  <c r="D87" i="1"/>
  <c r="D88" i="1"/>
  <c r="D89" i="1"/>
  <c r="L78" i="1"/>
  <c r="L76" i="1"/>
  <c r="L75" i="1"/>
  <c r="F85" i="1"/>
  <c r="D85" i="1"/>
  <c r="E15" i="1"/>
  <c r="F16" i="1"/>
  <c r="F17" i="1"/>
  <c r="F18" i="1"/>
  <c r="F19" i="1"/>
  <c r="L9" i="1"/>
  <c r="C15" i="1"/>
  <c r="D16" i="1"/>
  <c r="D17" i="1"/>
  <c r="D18" i="1"/>
  <c r="D19" i="1"/>
  <c r="L8" i="1"/>
  <c r="F15" i="1"/>
  <c r="D15" i="1"/>
  <c r="L6" i="1"/>
  <c r="L5" i="1"/>
</calcChain>
</file>

<file path=xl/sharedStrings.xml><?xml version="1.0" encoding="utf-8"?>
<sst xmlns="http://schemas.openxmlformats.org/spreadsheetml/2006/main" count="124" uniqueCount="59">
  <si>
    <t>Colorado College</t>
  </si>
  <si>
    <t>Years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</si>
  <si>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</si>
  <si>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</si>
  <si>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</si>
  <si>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</si>
  <si>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</si>
  <si>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</si>
  <si>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</si>
  <si>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</si>
  <si>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</si>
  <si>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</si>
  <si>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Years Since 2004 (x)</t>
  </si>
  <si>
    <t>Cost of Tuition w/ Fees (per year)</t>
  </si>
  <si>
    <t>Colorado State University</t>
  </si>
  <si>
    <t>Cost of Tuition (per year)</t>
  </si>
  <si>
    <t>Linear Equation for Tuition</t>
  </si>
  <si>
    <t>y=1860.8x+24834</t>
  </si>
  <si>
    <t>Linear Equation for Tuition w/ Fees</t>
  </si>
  <si>
    <t>y=1810.6x+26586</t>
  </si>
  <si>
    <t>R squared for Tuition</t>
  </si>
  <si>
    <t>R squared for Tuition w/Fees</t>
  </si>
  <si>
    <t>Percent Increase</t>
  </si>
  <si>
    <t>Average Tuition</t>
  </si>
  <si>
    <t>Average Tuition w/ Fees</t>
  </si>
  <si>
    <t>2015-2016</t>
  </si>
  <si>
    <t>2016-2017</t>
  </si>
  <si>
    <t>2017-2018</t>
  </si>
  <si>
    <t>2018-2019</t>
  </si>
  <si>
    <t>2014-2015</t>
  </si>
  <si>
    <t>Average Tuition Increase 2015-2019</t>
  </si>
  <si>
    <t>y=534.06x+1913.9</t>
  </si>
  <si>
    <t>y=606.55x+3030.9</t>
  </si>
  <si>
    <t>Averate Tuition w/ Fees</t>
  </si>
  <si>
    <t>Average Tuition w/ Fees Increase 2015-2019</t>
  </si>
  <si>
    <t>Average Tuition Increase 2004-2014</t>
  </si>
  <si>
    <t>Average Tuition w/ Fees Increase 2004-2014</t>
  </si>
  <si>
    <t>Total Cost of Tuition for 2015-2019</t>
  </si>
  <si>
    <t>Total Cost of Tuition w/ Fees for 2015-2019</t>
  </si>
  <si>
    <t>Repayment Plans</t>
  </si>
  <si>
    <t>Standard Fixed</t>
  </si>
  <si>
    <t>Extended Fixed</t>
  </si>
  <si>
    <t>Standard Graduated</t>
  </si>
  <si>
    <t>Extended Graduated</t>
  </si>
  <si>
    <t>Monthly Payment</t>
  </si>
  <si>
    <t>Year</t>
  </si>
  <si>
    <t>Linear Equation</t>
  </si>
  <si>
    <t>y=2349</t>
  </si>
  <si>
    <t>R squared</t>
  </si>
  <si>
    <t>Exponential Equation</t>
  </si>
  <si>
    <t>y=1128.2e^0.1332x</t>
  </si>
  <si>
    <t>R Squared</t>
  </si>
  <si>
    <t>y=2E-13x + 1416.7</t>
  </si>
  <si>
    <t>y=1117.4e^0.0233x</t>
  </si>
  <si>
    <t>y=516.45</t>
  </si>
  <si>
    <t>y=248.05e^0.1332x</t>
  </si>
  <si>
    <t>y=6E-14x+311.48</t>
  </si>
  <si>
    <t>y=245.67e^0.0233x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</si>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</sst>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6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9" fontId="0" fillId="0" borderId="0" xfId="10" applyFont="1" applyAlignment="1">
      <alignment wrapText="1"/>
    </xf>
    <xf numFmtId="9" fontId="0" fillId="0" borderId="0" xfId="10" applyFont="1"/>
    <xf numFmtId="44" fontId="0" fillId="0" borderId="0" xfId="0" applyNumberFormat="1"/>
    <xf numFmtId="0" fontId="0" fillId="0" borderId="1" xfId="0" applyBorder="1"/>
    <xf numFmtId="9" fontId="0" fillId="0" borderId="1" xfId="10" applyFont="1" applyBorder="1" applyAlignment="1">
      <alignment wrapText="1"/>
    </xf>
    <xf numFmtId="9" fontId="0" fillId="0" borderId="1" xfId="10" applyFont="1" applyBorder="1"/>
    <xf numFmtId="44" fontId="0" fillId="0" borderId="1" xfId="1" applyFont="1" applyBorder="1" applyAlignment="1">
      <alignment wrapText="1"/>
    </xf>
    <xf numFmtId="44" fontId="0" fillId="0" borderId="1" xfId="1" applyFont="1" applyBorder="1"/>
    <xf numFmtId="9" fontId="0" fillId="0" borderId="0" xfId="0" applyNumberFormat="1"/>
    <xf numFmtId="44" fontId="0" fillId="0" borderId="0" xfId="1" applyFont="1" applyBorder="1"/>
    <xf numFmtId="44" fontId="0" fillId="0" borderId="0" xfId="1" applyFont="1" applyBorder="1" applyAlignment="1">
      <alignment wrapText="1"/>
    </xf>
    <xf numFmtId="8" fontId="0" fillId="0" borderId="0" xfId="0" applyNumberFormat="1"/>
    <xf numFmtId="8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/>
    <xf numFmtId="0" fontId="0" fillId="0" borderId="0" xfId="0" applyFont="1" applyAlignment="1">
      <alignment horizontal="left" vertical="center" wrapText="1"/>
    </xf>
    <xf numFmtId="0" fontId="0" fillId="0" borderId="0" xfId="0" applyFont="1"/>
    <xf numFmtId="8" fontId="0" fillId="0" borderId="0" xfId="0" applyNumberForma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6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Percent" xfId="10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Colorado College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Cost of Tuition (per year)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444363443333628"/>
                  <c:y val="0.21871921182266"/>
                </c:manualLayout>
              </c:layout>
              <c:numFmt formatCode="General" sourceLinked="0"/>
            </c:trendlineLbl>
          </c:trendline>
          <c:xVal>
            <c:numRef>
              <c:f>Sheet1!$B$5:$B$14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Sheet1!$C$5:$C$14</c:f>
              <c:numCache>
                <c:formatCode>_("$"* #,##0.00_);_("$"* \(#,##0.00\);_("$"* "-"??_);_(@_)</c:formatCode>
                <c:ptCount val="10"/>
                <c:pt idx="0">
                  <c:v>27270.0</c:v>
                </c:pt>
                <c:pt idx="1">
                  <c:v>28644.0</c:v>
                </c:pt>
                <c:pt idx="2">
                  <c:v>30048.0</c:v>
                </c:pt>
                <c:pt idx="3">
                  <c:v>32124.0</c:v>
                </c:pt>
                <c:pt idx="4">
                  <c:v>33972.0</c:v>
                </c:pt>
                <c:pt idx="5">
                  <c:v>36044.0</c:v>
                </c:pt>
                <c:pt idx="6">
                  <c:v>37478.0</c:v>
                </c:pt>
                <c:pt idx="7">
                  <c:v>39550.0</c:v>
                </c:pt>
                <c:pt idx="8">
                  <c:v>41332.0</c:v>
                </c:pt>
                <c:pt idx="9">
                  <c:v>44222.0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Cost of Tuition w/ Fees (per year)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2301512872689"/>
                  <c:y val="-0.0374384236453202"/>
                </c:manualLayout>
              </c:layout>
              <c:numFmt formatCode="General" sourceLinked="0"/>
            </c:trendlineLbl>
          </c:trendline>
          <c:xVal>
            <c:numRef>
              <c:f>Sheet1!$B$5:$B$14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Sheet1!$E$5:$E$14</c:f>
              <c:numCache>
                <c:formatCode>_("$"* #,##0.00_);_("$"* \(#,##0.00\);_("$"* "-"??_);_(@_)</c:formatCode>
                <c:ptCount val="10"/>
                <c:pt idx="0">
                  <c:v>28644.0</c:v>
                </c:pt>
                <c:pt idx="1">
                  <c:v>30048.0</c:v>
                </c:pt>
                <c:pt idx="2">
                  <c:v>32124.0</c:v>
                </c:pt>
                <c:pt idx="3">
                  <c:v>33972.0</c:v>
                </c:pt>
                <c:pt idx="4">
                  <c:v>36044.0</c:v>
                </c:pt>
                <c:pt idx="5">
                  <c:v>37478.0</c:v>
                </c:pt>
                <c:pt idx="6">
                  <c:v>38698.0</c:v>
                </c:pt>
                <c:pt idx="7">
                  <c:v>40050.0</c:v>
                </c:pt>
                <c:pt idx="8">
                  <c:v>41892.0</c:v>
                </c:pt>
                <c:pt idx="9">
                  <c:v>46488.0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51736"/>
        <c:axId val="544993336"/>
      </c:scatterChart>
      <c:valAx>
        <c:axId val="51415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Since 2004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4993336"/>
        <c:crosses val="autoZero"/>
        <c:crossBetween val="midCat"/>
      </c:valAx>
      <c:valAx>
        <c:axId val="544993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14151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Sheet1!$F$38:$F$39</c:f>
              <c:strCache>
                <c:ptCount val="1"/>
                <c:pt idx="0">
                  <c:v>Extended Graduated 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0207436570428696"/>
                  <c:y val="-0.0570523476232138"/>
                </c:manualLayout>
              </c:layout>
              <c:numFmt formatCode="General" sourceLinked="0"/>
            </c:trendlineLbl>
          </c:trendline>
          <c:xVal>
            <c:numRef>
              <c:f>Sheet1!$E$40:$E$64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Sheet1!$F$40:$F$64</c:f>
              <c:numCache>
                <c:formatCode>"$"#,##0.00_);[Red]\("$"#,##0.00\)</c:formatCode>
                <c:ptCount val="25"/>
                <c:pt idx="0">
                  <c:v>1156.66</c:v>
                </c:pt>
                <c:pt idx="1">
                  <c:v>1156.66</c:v>
                </c:pt>
                <c:pt idx="2">
                  <c:v>1211.87</c:v>
                </c:pt>
                <c:pt idx="3">
                  <c:v>1211.87</c:v>
                </c:pt>
                <c:pt idx="4">
                  <c:v>1269.71</c:v>
                </c:pt>
                <c:pt idx="5">
                  <c:v>1269.71</c:v>
                </c:pt>
                <c:pt idx="6">
                  <c:v>1330.31</c:v>
                </c:pt>
                <c:pt idx="7">
                  <c:v>1330.31</c:v>
                </c:pt>
                <c:pt idx="8">
                  <c:v>1393.8</c:v>
                </c:pt>
                <c:pt idx="9">
                  <c:v>1393.8</c:v>
                </c:pt>
                <c:pt idx="10">
                  <c:v>1460.32</c:v>
                </c:pt>
                <c:pt idx="11">
                  <c:v>1460.32</c:v>
                </c:pt>
                <c:pt idx="12">
                  <c:v>1530.02</c:v>
                </c:pt>
                <c:pt idx="13">
                  <c:v>1530.02</c:v>
                </c:pt>
                <c:pt idx="14">
                  <c:v>1603.04</c:v>
                </c:pt>
                <c:pt idx="15">
                  <c:v>1603.04</c:v>
                </c:pt>
                <c:pt idx="16">
                  <c:v>1679.55</c:v>
                </c:pt>
                <c:pt idx="17">
                  <c:v>1679.55</c:v>
                </c:pt>
                <c:pt idx="18">
                  <c:v>1759.71</c:v>
                </c:pt>
                <c:pt idx="19">
                  <c:v>1759.71</c:v>
                </c:pt>
                <c:pt idx="20">
                  <c:v>1843.7</c:v>
                </c:pt>
                <c:pt idx="21">
                  <c:v>1843.7</c:v>
                </c:pt>
                <c:pt idx="22">
                  <c:v>1931.69</c:v>
                </c:pt>
                <c:pt idx="23">
                  <c:v>1931.69</c:v>
                </c:pt>
                <c:pt idx="24">
                  <c:v>2023.88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55144"/>
        <c:axId val="543485832"/>
      </c:scatterChart>
      <c:valAx>
        <c:axId val="51335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3485832"/>
        <c:crosses val="autoZero"/>
        <c:crossBetween val="midCat"/>
      </c:valAx>
      <c:valAx>
        <c:axId val="54348583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513355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Colorado State University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Sheet1!$C$74</c:f>
              <c:strCache>
                <c:ptCount val="1"/>
                <c:pt idx="0">
                  <c:v>Cost of Tuition (per year)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322251844503689"/>
                  <c:y val="0.205649018686097"/>
                </c:manualLayout>
              </c:layout>
              <c:numFmt formatCode="General" sourceLinked="0"/>
            </c:trendlineLbl>
          </c:trendline>
          <c:xVal>
            <c:numRef>
              <c:f>Sheet1!$B$75:$B$84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Sheet1!$C$75:$C$84</c:f>
              <c:numCache>
                <c:formatCode>_("$"* #,##0.00_);_("$"* \(#,##0.00\);_("$"* "-"??_);_(@_)</c:formatCode>
                <c:ptCount val="10"/>
                <c:pt idx="1">
                  <c:v>3381.0</c:v>
                </c:pt>
                <c:pt idx="2">
                  <c:v>3466.0</c:v>
                </c:pt>
                <c:pt idx="3">
                  <c:v>4040.0</c:v>
                </c:pt>
                <c:pt idx="4">
                  <c:v>4424.0</c:v>
                </c:pt>
                <c:pt idx="5">
                  <c:v>4822.0</c:v>
                </c:pt>
                <c:pt idx="6">
                  <c:v>5256.0</c:v>
                </c:pt>
                <c:pt idx="7">
                  <c:v>6307.0</c:v>
                </c:pt>
                <c:pt idx="8">
                  <c:v>6875.0</c:v>
                </c:pt>
                <c:pt idx="9">
                  <c:v>7493.6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Sheet1!$E$74</c:f>
              <c:strCache>
                <c:ptCount val="1"/>
                <c:pt idx="0">
                  <c:v>Cost of Tuition w/ Fees (per year)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5570091140182"/>
                  <c:y val="0.0425373134328358"/>
                </c:manualLayout>
              </c:layout>
              <c:numFmt formatCode="General" sourceLinked="0"/>
            </c:trendlineLbl>
          </c:trendline>
          <c:xVal>
            <c:numRef>
              <c:f>Sheet1!$B$75:$B$84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Sheet1!$E$75:$E$84</c:f>
              <c:numCache>
                <c:formatCode>_("$"* #,##0.00_);_("$"* \(#,##0.00\);_("$"* "-"??_);_(@_)</c:formatCode>
                <c:ptCount val="10"/>
                <c:pt idx="0">
                  <c:v>3790.0</c:v>
                </c:pt>
                <c:pt idx="1">
                  <c:v>4562.0</c:v>
                </c:pt>
                <c:pt idx="2">
                  <c:v>4717.0</c:v>
                </c:pt>
                <c:pt idx="3">
                  <c:v>5419.0</c:v>
                </c:pt>
                <c:pt idx="4">
                  <c:v>5874.0</c:v>
                </c:pt>
                <c:pt idx="5">
                  <c:v>6318.0</c:v>
                </c:pt>
                <c:pt idx="6">
                  <c:v>6985.0</c:v>
                </c:pt>
                <c:pt idx="7">
                  <c:v>8042.0</c:v>
                </c:pt>
                <c:pt idx="8">
                  <c:v>8649.0</c:v>
                </c:pt>
                <c:pt idx="9">
                  <c:v>9312.74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74760"/>
        <c:axId val="535513592"/>
      </c:scatterChart>
      <c:valAx>
        <c:axId val="533774760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535513592"/>
        <c:crosses val="autoZero"/>
        <c:crossBetween val="midCat"/>
      </c:valAx>
      <c:valAx>
        <c:axId val="535513592"/>
        <c:scaling>
          <c:orientation val="minMax"/>
        </c:scaling>
        <c:delete val="0"/>
        <c:axPos val="l"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33774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Sheet1!$F$95:$F$96</c:f>
              <c:strCache>
                <c:ptCount val="1"/>
                <c:pt idx="0">
                  <c:v>Standard Graduated 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Sheet1!$E$97:$E$106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Sheet1!$F$97:$F$106</c:f>
              <c:numCache>
                <c:formatCode>"$"#,##0.00_);[Red]\("$"#,##0.00\)</c:formatCode>
                <c:ptCount val="10"/>
                <c:pt idx="0">
                  <c:v>297.89</c:v>
                </c:pt>
                <c:pt idx="1">
                  <c:v>297.89</c:v>
                </c:pt>
                <c:pt idx="2">
                  <c:v>392.05</c:v>
                </c:pt>
                <c:pt idx="3">
                  <c:v>392.05</c:v>
                </c:pt>
                <c:pt idx="4">
                  <c:v>515.97</c:v>
                </c:pt>
                <c:pt idx="5">
                  <c:v>515.97</c:v>
                </c:pt>
                <c:pt idx="6">
                  <c:v>679.0599999999999</c:v>
                </c:pt>
                <c:pt idx="7">
                  <c:v>679.0599999999999</c:v>
                </c:pt>
                <c:pt idx="8">
                  <c:v>893.67</c:v>
                </c:pt>
                <c:pt idx="9">
                  <c:v>893.67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410824"/>
        <c:axId val="514485864"/>
      </c:scatterChart>
      <c:valAx>
        <c:axId val="39441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485864"/>
        <c:crosses val="autoZero"/>
        <c:crossBetween val="midCat"/>
      </c:valAx>
      <c:valAx>
        <c:axId val="514485864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394410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Fixed</a:t>
            </a:r>
            <a:r>
              <a:rPr lang="en-US" baseline="0"/>
              <a:t> </a:t>
            </a:r>
            <a:r>
              <a:rPr lang="en-US"/>
              <a:t>Monthly Payment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Sheet1!$B$96</c:f>
              <c:strCache>
                <c:ptCount val="1"/>
                <c:pt idx="0">
                  <c:v>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intercept val="516.4499999999999"/>
            <c:dispRSqr val="1"/>
            <c:dispEq val="1"/>
            <c:trendlineLbl>
              <c:layout>
                <c:manualLayout>
                  <c:x val="-0.060345363079615"/>
                  <c:y val="0.126851851851852"/>
                </c:manualLayout>
              </c:layout>
              <c:numFmt formatCode="General" sourceLinked="0"/>
            </c:trendlineLbl>
          </c:trendline>
          <c:xVal>
            <c:numRef>
              <c:f>Sheet1!$A$97:$A$106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Sheet1!$B$97:$B$106</c:f>
              <c:numCache>
                <c:formatCode>"$"#,##0.00_);[Red]\("$"#,##0.00\)</c:formatCode>
                <c:ptCount val="10"/>
                <c:pt idx="0">
                  <c:v>516.45</c:v>
                </c:pt>
                <c:pt idx="1">
                  <c:v>516.45</c:v>
                </c:pt>
                <c:pt idx="2">
                  <c:v>516.45</c:v>
                </c:pt>
                <c:pt idx="3">
                  <c:v>516.45</c:v>
                </c:pt>
                <c:pt idx="4">
                  <c:v>516.45</c:v>
                </c:pt>
                <c:pt idx="5">
                  <c:v>516.45</c:v>
                </c:pt>
                <c:pt idx="6">
                  <c:v>516.45</c:v>
                </c:pt>
                <c:pt idx="7">
                  <c:v>516.45</c:v>
                </c:pt>
                <c:pt idx="8">
                  <c:v>516.45</c:v>
                </c:pt>
                <c:pt idx="9">
                  <c:v>516.45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96216"/>
        <c:axId val="536420152"/>
      </c:scatterChart>
      <c:valAx>
        <c:axId val="5355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6420152"/>
        <c:crosses val="autoZero"/>
        <c:crossBetween val="midCat"/>
      </c:valAx>
      <c:valAx>
        <c:axId val="53642015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535596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Sheet1!$B$111:$B$112</c:f>
              <c:strCache>
                <c:ptCount val="1"/>
                <c:pt idx="0">
                  <c:v>Extended Fixed 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401927776269346"/>
                  <c:y val="0.137360492981856"/>
                </c:manualLayout>
              </c:layout>
              <c:numFmt formatCode="General" sourceLinked="0"/>
            </c:trendlineLbl>
          </c:trendline>
          <c:xVal>
            <c:numRef>
              <c:f>Sheet1!$A$113:$A$137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Sheet1!$B$113:$B$137</c:f>
              <c:numCache>
                <c:formatCode>"$"#,##0.00_);[Red]\("$"#,##0.00\)</c:formatCode>
                <c:ptCount val="25"/>
                <c:pt idx="0">
                  <c:v>311.48</c:v>
                </c:pt>
                <c:pt idx="1">
                  <c:v>311.48</c:v>
                </c:pt>
                <c:pt idx="2">
                  <c:v>311.48</c:v>
                </c:pt>
                <c:pt idx="3">
                  <c:v>311.48</c:v>
                </c:pt>
                <c:pt idx="4">
                  <c:v>311.48</c:v>
                </c:pt>
                <c:pt idx="5">
                  <c:v>311.48</c:v>
                </c:pt>
                <c:pt idx="6">
                  <c:v>311.48</c:v>
                </c:pt>
                <c:pt idx="7">
                  <c:v>311.48</c:v>
                </c:pt>
                <c:pt idx="8">
                  <c:v>311.48</c:v>
                </c:pt>
                <c:pt idx="9">
                  <c:v>311.48</c:v>
                </c:pt>
                <c:pt idx="10">
                  <c:v>311.48</c:v>
                </c:pt>
                <c:pt idx="11">
                  <c:v>311.48</c:v>
                </c:pt>
                <c:pt idx="12">
                  <c:v>311.48</c:v>
                </c:pt>
                <c:pt idx="13">
                  <c:v>311.48</c:v>
                </c:pt>
                <c:pt idx="14">
                  <c:v>311.48</c:v>
                </c:pt>
                <c:pt idx="15">
                  <c:v>311.48</c:v>
                </c:pt>
                <c:pt idx="16">
                  <c:v>311.48</c:v>
                </c:pt>
                <c:pt idx="17">
                  <c:v>311.48</c:v>
                </c:pt>
                <c:pt idx="18">
                  <c:v>311.48</c:v>
                </c:pt>
                <c:pt idx="19">
                  <c:v>311.48</c:v>
                </c:pt>
                <c:pt idx="20">
                  <c:v>311.48</c:v>
                </c:pt>
                <c:pt idx="21">
                  <c:v>311.48</c:v>
                </c:pt>
                <c:pt idx="22">
                  <c:v>311.48</c:v>
                </c:pt>
                <c:pt idx="23">
                  <c:v>311.48</c:v>
                </c:pt>
                <c:pt idx="24">
                  <c:v>311.48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932392"/>
        <c:axId val="514647576"/>
      </c:scatterChart>
      <c:valAx>
        <c:axId val="5359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647576"/>
        <c:crosses val="autoZero"/>
        <c:crossBetween val="midCat"/>
      </c:valAx>
      <c:valAx>
        <c:axId val="514647576"/>
        <c:scaling>
          <c:orientation val="minMax"/>
          <c:max val="500.0"/>
          <c:min val="0.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535932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Sheet1!$F$111:$F$112</c:f>
              <c:strCache>
                <c:ptCount val="1"/>
                <c:pt idx="0">
                  <c:v>Extended Graduated 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0220360892388451"/>
                  <c:y val="0.184259259259259"/>
                </c:manualLayout>
              </c:layout>
              <c:numFmt formatCode="General" sourceLinked="0"/>
            </c:trendlineLbl>
          </c:trendline>
          <c:xVal>
            <c:numRef>
              <c:f>Sheet1!$E$113:$E$137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Sheet1!$F$113:$F$137</c:f>
              <c:numCache>
                <c:formatCode>"$"#,##0.00_);[Red]\("$"#,##0.00\)</c:formatCode>
                <c:ptCount val="25"/>
                <c:pt idx="0">
                  <c:v>254.3</c:v>
                </c:pt>
                <c:pt idx="1">
                  <c:v>254.3</c:v>
                </c:pt>
                <c:pt idx="2">
                  <c:v>266.44</c:v>
                </c:pt>
                <c:pt idx="3">
                  <c:v>266.44</c:v>
                </c:pt>
                <c:pt idx="4">
                  <c:v>279.16</c:v>
                </c:pt>
                <c:pt idx="5">
                  <c:v>279.16</c:v>
                </c:pt>
                <c:pt idx="6">
                  <c:v>292.49</c:v>
                </c:pt>
                <c:pt idx="7">
                  <c:v>292.49</c:v>
                </c:pt>
                <c:pt idx="8">
                  <c:v>306.45</c:v>
                </c:pt>
                <c:pt idx="9">
                  <c:v>306.45</c:v>
                </c:pt>
                <c:pt idx="10">
                  <c:v>321.08</c:v>
                </c:pt>
                <c:pt idx="11">
                  <c:v>321.08</c:v>
                </c:pt>
                <c:pt idx="12">
                  <c:v>336.41</c:v>
                </c:pt>
                <c:pt idx="13">
                  <c:v>336.41</c:v>
                </c:pt>
                <c:pt idx="14">
                  <c:v>352.47</c:v>
                </c:pt>
                <c:pt idx="15">
                  <c:v>352.47</c:v>
                </c:pt>
                <c:pt idx="16">
                  <c:v>369.3</c:v>
                </c:pt>
                <c:pt idx="17">
                  <c:v>369.3</c:v>
                </c:pt>
                <c:pt idx="18">
                  <c:v>386.93</c:v>
                </c:pt>
                <c:pt idx="19">
                  <c:v>386.93</c:v>
                </c:pt>
                <c:pt idx="20">
                  <c:v>405.4</c:v>
                </c:pt>
                <c:pt idx="21">
                  <c:v>405.4</c:v>
                </c:pt>
                <c:pt idx="22">
                  <c:v>424.75</c:v>
                </c:pt>
                <c:pt idx="23">
                  <c:v>424.75</c:v>
                </c:pt>
                <c:pt idx="24">
                  <c:v>445.03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357000"/>
        <c:axId val="536134936"/>
      </c:scatterChart>
      <c:valAx>
        <c:axId val="53735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6134936"/>
        <c:crosses val="autoZero"/>
        <c:crossBetween val="midCat"/>
      </c:valAx>
      <c:valAx>
        <c:axId val="53613493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537357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Sheet1!$B$23:$B$24</c:f>
              <c:strCache>
                <c:ptCount val="1"/>
                <c:pt idx="0">
                  <c:v>Standard Fixed 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045660542432196"/>
                  <c:y val="0.0990740740740741"/>
                </c:manualLayout>
              </c:layout>
              <c:numFmt formatCode="General" sourceLinked="0"/>
            </c:trendlineLbl>
          </c:trendline>
          <c:xVal>
            <c:numRef>
              <c:f>Sheet1!$A$25:$A$34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Sheet1!$B$25:$B$34</c:f>
              <c:numCache>
                <c:formatCode>"$"#,##0.00_);[Red]\("$"#,##0.00\)</c:formatCode>
                <c:ptCount val="10"/>
                <c:pt idx="0">
                  <c:v>2348.98</c:v>
                </c:pt>
                <c:pt idx="1">
                  <c:v>2348.98</c:v>
                </c:pt>
                <c:pt idx="2">
                  <c:v>2348.98</c:v>
                </c:pt>
                <c:pt idx="3">
                  <c:v>2348.98</c:v>
                </c:pt>
                <c:pt idx="4">
                  <c:v>2348.98</c:v>
                </c:pt>
                <c:pt idx="5">
                  <c:v>2348.98</c:v>
                </c:pt>
                <c:pt idx="6">
                  <c:v>2348.98</c:v>
                </c:pt>
                <c:pt idx="7">
                  <c:v>2348.98</c:v>
                </c:pt>
                <c:pt idx="8">
                  <c:v>2348.98</c:v>
                </c:pt>
                <c:pt idx="9">
                  <c:v>2348.98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404536"/>
        <c:axId val="545995592"/>
      </c:scatterChart>
      <c:valAx>
        <c:axId val="53440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5995592"/>
        <c:crosses val="autoZero"/>
        <c:crossBetween val="midCat"/>
      </c:valAx>
      <c:valAx>
        <c:axId val="545995592"/>
        <c:scaling>
          <c:orientation val="minMax"/>
          <c:min val="0.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534404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Sheet1!$F$23:$F$24</c:f>
              <c:strCache>
                <c:ptCount val="1"/>
                <c:pt idx="0">
                  <c:v>Standard Graduated 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0442342519685039"/>
                  <c:y val="0.0479674796747967"/>
                </c:manualLayout>
              </c:layout>
              <c:numFmt formatCode="General" sourceLinked="0"/>
            </c:trendlineLbl>
          </c:trendline>
          <c:xVal>
            <c:numRef>
              <c:f>Sheet1!$E$25:$E$34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Sheet1!$F$25:$F$34</c:f>
              <c:numCache>
                <c:formatCode>"$"#,##0.00_);[Red]\("$"#,##0.00\)</c:formatCode>
                <c:ptCount val="10"/>
                <c:pt idx="0">
                  <c:v>1354.92</c:v>
                </c:pt>
                <c:pt idx="1">
                  <c:v>1354.92</c:v>
                </c:pt>
                <c:pt idx="2">
                  <c:v>1783.18</c:v>
                </c:pt>
                <c:pt idx="3">
                  <c:v>1783.18</c:v>
                </c:pt>
                <c:pt idx="4">
                  <c:v>2346.8</c:v>
                </c:pt>
                <c:pt idx="5">
                  <c:v>2346.8</c:v>
                </c:pt>
                <c:pt idx="6">
                  <c:v>3088.57</c:v>
                </c:pt>
                <c:pt idx="7">
                  <c:v>3088.57</c:v>
                </c:pt>
                <c:pt idx="8">
                  <c:v>4064.76</c:v>
                </c:pt>
                <c:pt idx="9">
                  <c:v>4064.76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5016"/>
        <c:axId val="543367272"/>
      </c:scatterChart>
      <c:valAx>
        <c:axId val="967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3367272"/>
        <c:crosses val="autoZero"/>
        <c:crossBetween val="midCat"/>
      </c:valAx>
      <c:valAx>
        <c:axId val="54336727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9675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Sheet1!$B$38:$B$39</c:f>
              <c:strCache>
                <c:ptCount val="1"/>
                <c:pt idx="0">
                  <c:v>Extended Fixed Monthly Payment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102959317585302"/>
                  <c:y val="0.233333333333333"/>
                </c:manualLayout>
              </c:layout>
              <c:numFmt formatCode="General" sourceLinked="0"/>
            </c:trendlineLbl>
          </c:trendline>
          <c:xVal>
            <c:numRef>
              <c:f>Sheet1!$A$40:$A$64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Sheet1!$B$40:$B$64</c:f>
              <c:numCache>
                <c:formatCode>_("$"* #,##0.00_);_("$"* \(#,##0.00\);_("$"* "-"??_);_(@_)</c:formatCode>
                <c:ptCount val="25"/>
                <c:pt idx="0">
                  <c:v>1416.71</c:v>
                </c:pt>
                <c:pt idx="1">
                  <c:v>1416.71</c:v>
                </c:pt>
                <c:pt idx="2">
                  <c:v>1416.71</c:v>
                </c:pt>
                <c:pt idx="3">
                  <c:v>1416.71</c:v>
                </c:pt>
                <c:pt idx="4">
                  <c:v>1416.71</c:v>
                </c:pt>
                <c:pt idx="5">
                  <c:v>1416.71</c:v>
                </c:pt>
                <c:pt idx="6">
                  <c:v>1416.71</c:v>
                </c:pt>
                <c:pt idx="7">
                  <c:v>1416.71</c:v>
                </c:pt>
                <c:pt idx="8">
                  <c:v>1416.71</c:v>
                </c:pt>
                <c:pt idx="9">
                  <c:v>1416.71</c:v>
                </c:pt>
                <c:pt idx="10">
                  <c:v>1416.71</c:v>
                </c:pt>
                <c:pt idx="11">
                  <c:v>1416.71</c:v>
                </c:pt>
                <c:pt idx="12">
                  <c:v>1416.71</c:v>
                </c:pt>
                <c:pt idx="13">
                  <c:v>1416.71</c:v>
                </c:pt>
                <c:pt idx="14">
                  <c:v>1416.71</c:v>
                </c:pt>
                <c:pt idx="15">
                  <c:v>1416.71</c:v>
                </c:pt>
                <c:pt idx="16">
                  <c:v>1416.71</c:v>
                </c:pt>
                <c:pt idx="17">
                  <c:v>1416.71</c:v>
                </c:pt>
                <c:pt idx="18">
                  <c:v>1416.71</c:v>
                </c:pt>
                <c:pt idx="19">
                  <c:v>1416.71</c:v>
                </c:pt>
                <c:pt idx="20">
                  <c:v>1416.71</c:v>
                </c:pt>
                <c:pt idx="21">
                  <c:v>1416.71</c:v>
                </c:pt>
                <c:pt idx="22">
                  <c:v>1416.71</c:v>
                </c:pt>
                <c:pt idx="23">
                  <c:v>1416.71</c:v>
                </c:pt>
                <c:pt idx="24">
                  <c:v>1416.71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64072"/>
        <c:axId val="544678136"/>
      </c:scatterChart>
      <c:valAx>
        <c:axId val="50186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678136"/>
        <c:crosses val="autoZero"/>
        <c:crossBetween val="midCat"/>
      </c:valAx>
      <c:valAx>
        <c:axId val="544678136"/>
        <c:scaling>
          <c:orientation val="minMax"/>
          <c:min val="0.0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01864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4" Type="http://schemas.openxmlformats.org/officeDocument/2006/relationships/chart" Target="../charts/chart4.xml"/><Relationship Id="rId10" Type="http://schemas.openxmlformats.org/officeDocument/2006/relationships/chart" Target="../charts/chart10.xml"/><Relationship Id="rId5" Type="http://schemas.openxmlformats.org/officeDocument/2006/relationships/chart" Target="../charts/chart5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9" Type="http://schemas.openxmlformats.org/officeDocument/2006/relationships/chart" Target="../charts/chart9.xml"/><Relationship Id="rId3" Type="http://schemas.openxmlformats.org/officeDocument/2006/relationships/chart" Target="../charts/chart3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25400</xdr:rowOff>
    </xdr:from>
    <xdr:to>
      <xdr:col>30</xdr:col>
      <xdr:colOff>406400</xdr:colOff>
      <xdr:row>31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139700</xdr:colOff>
      <xdr:row>73</xdr:row>
      <xdr:rowOff>25400</xdr:rowOff>
    </xdr:from>
    <xdr:to>
      <xdr:col>26</xdr:col>
      <xdr:colOff>622300</xdr:colOff>
      <xdr:row>94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317500</xdr:colOff>
      <xdr:row>92</xdr:row>
      <xdr:rowOff>63500</xdr:rowOff>
    </xdr:from>
    <xdr:to>
      <xdr:col>12</xdr:col>
      <xdr:colOff>279400</xdr:colOff>
      <xdr:row>112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558800</xdr:colOff>
      <xdr:row>93</xdr:row>
      <xdr:rowOff>88900</xdr:rowOff>
    </xdr:from>
    <xdr:to>
      <xdr:col>9</xdr:col>
      <xdr:colOff>292100</xdr:colOff>
      <xdr:row>109</xdr:row>
      <xdr:rowOff>165100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139700</xdr:colOff>
      <xdr:row>112</xdr:row>
      <xdr:rowOff>127000</xdr:rowOff>
    </xdr:from>
    <xdr:to>
      <xdr:col>8</xdr:col>
      <xdr:colOff>952500</xdr:colOff>
      <xdr:row>124</xdr:row>
      <xdr:rowOff>177800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292100</xdr:colOff>
      <xdr:row>114</xdr:row>
      <xdr:rowOff>12700</xdr:rowOff>
    </xdr:from>
    <xdr:to>
      <xdr:col>12</xdr:col>
      <xdr:colOff>774700</xdr:colOff>
      <xdr:row>128</xdr:row>
      <xdr:rowOff>88900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342900</xdr:colOff>
      <xdr:row>21</xdr:row>
      <xdr:rowOff>165100</xdr:rowOff>
    </xdr:from>
    <xdr:to>
      <xdr:col>9</xdr:col>
      <xdr:colOff>76200</xdr:colOff>
      <xdr:row>37</xdr:row>
      <xdr:rowOff>50800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393700</xdr:colOff>
      <xdr:row>21</xdr:row>
      <xdr:rowOff>177800</xdr:rowOff>
    </xdr:from>
    <xdr:to>
      <xdr:col>12</xdr:col>
      <xdr:colOff>355600</xdr:colOff>
      <xdr:row>37</xdr:row>
      <xdr:rowOff>63500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279400</xdr:colOff>
      <xdr:row>38</xdr:row>
      <xdr:rowOff>228600</xdr:rowOff>
    </xdr:from>
    <xdr:to>
      <xdr:col>9</xdr:col>
      <xdr:colOff>12700</xdr:colOff>
      <xdr:row>52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266700</xdr:colOff>
      <xdr:row>38</xdr:row>
      <xdr:rowOff>241300</xdr:rowOff>
    </xdr:from>
    <xdr:to>
      <xdr:col>12</xdr:col>
      <xdr:colOff>228600</xdr:colOff>
      <xdr:row>52</xdr:row>
      <xdr:rowOff>127000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topLeftCell="A82" workbookViewId="0">
      <selection activeCell="J64" sqref="J64"/>
    </sheetView>
  </sheetViews>
  <sheetFormatPr baseColWidth="10" defaultRowHeight="15" x14ac:dyDescent="0"/>
  <cols>
    <col min="1" max="1" width="22.5" bestFit="1" customWidth="1"/>
    <col min="2" max="2" width="17.33203125" bestFit="1" customWidth="1"/>
    <col min="3" max="3" width="13.33203125" style="3" customWidth="1"/>
    <col min="4" max="4" width="10.5" style="3" bestFit="1" customWidth="1"/>
    <col min="5" max="5" width="18.33203125" bestFit="1" customWidth="1"/>
    <col min="6" max="6" width="10.5" bestFit="1" customWidth="1"/>
    <col min="8" max="8" width="36.5" bestFit="1" customWidth="1"/>
    <col min="9" max="9" width="16.1640625" bestFit="1" customWidth="1"/>
    <col min="11" max="11" width="38.1640625" bestFit="1" customWidth="1"/>
    <col min="12" max="12" width="11.5" bestFit="1" customWidth="1"/>
  </cols>
  <sheetData>
    <row r="1" spans="1:12" ht="30">
      <c r="A1" s="23" t="s">
        <v>0</v>
      </c>
    </row>
    <row r="2" spans="1:12" ht="16" customHeight="1">
      <c r="A2" s="23"/>
    </row>
    <row r="3" spans="1:12" ht="18" customHeight="1">
      <c r="A3" s="25" t="s">
        <v>58</v>
      </c>
    </row>
    <row r="4" spans="1:12" ht="32" customHeight="1">
      <c r="A4" t="s">
        <v>1</v>
      </c>
      <c r="B4" t="s">
        <v>12</v>
      </c>
      <c r="C4" s="3" t="s">
        <v>15</v>
      </c>
      <c r="D4" s="3" t="s">
        <v>22</v>
      </c>
      <c r="E4" s="3" t="s">
        <v>13</v>
      </c>
      <c r="F4" s="3" t="s">
        <v>22</v>
      </c>
    </row>
    <row r="5" spans="1:12">
      <c r="A5" t="s">
        <v>2</v>
      </c>
      <c r="B5">
        <v>1</v>
      </c>
      <c r="C5" s="4">
        <v>27270</v>
      </c>
      <c r="D5" s="5"/>
      <c r="E5" s="2">
        <v>28644</v>
      </c>
      <c r="F5" s="2"/>
      <c r="H5" t="s">
        <v>16</v>
      </c>
      <c r="I5" t="s">
        <v>17</v>
      </c>
      <c r="K5" t="s">
        <v>23</v>
      </c>
      <c r="L5" s="7">
        <f>AVERAGE(C5:C14)</f>
        <v>35068.400000000001</v>
      </c>
    </row>
    <row r="6" spans="1:12">
      <c r="A6" t="s">
        <v>3</v>
      </c>
      <c r="B6">
        <v>2</v>
      </c>
      <c r="C6" s="4">
        <v>28644</v>
      </c>
      <c r="D6" s="5">
        <f>(C6/C5)-1</f>
        <v>5.0385038503850454E-2</v>
      </c>
      <c r="E6" s="2">
        <v>30048</v>
      </c>
      <c r="F6" s="6">
        <f>(E6/E5)-1</f>
        <v>4.9015500628403874E-2</v>
      </c>
      <c r="H6" t="s">
        <v>18</v>
      </c>
      <c r="I6" t="s">
        <v>19</v>
      </c>
      <c r="K6" t="s">
        <v>24</v>
      </c>
      <c r="L6" s="7">
        <f>AVERAGE(E5:E14)</f>
        <v>36543.800000000003</v>
      </c>
    </row>
    <row r="7" spans="1:12">
      <c r="A7" t="s">
        <v>4</v>
      </c>
      <c r="B7">
        <v>3</v>
      </c>
      <c r="C7" s="4">
        <v>30048</v>
      </c>
      <c r="D7" s="5">
        <f t="shared" ref="D7:D19" si="0">(C7/C6)-1</f>
        <v>4.9015500628403874E-2</v>
      </c>
      <c r="E7" s="2">
        <v>32124</v>
      </c>
      <c r="F7" s="6">
        <f t="shared" ref="F7:F19" si="1">(E7/E6)-1</f>
        <v>6.9089456869009691E-2</v>
      </c>
    </row>
    <row r="8" spans="1:12">
      <c r="A8" t="s">
        <v>5</v>
      </c>
      <c r="B8">
        <v>4</v>
      </c>
      <c r="C8" s="4">
        <v>32124</v>
      </c>
      <c r="D8" s="5">
        <f t="shared" si="0"/>
        <v>6.9089456869009691E-2</v>
      </c>
      <c r="E8" s="2">
        <v>33972</v>
      </c>
      <c r="F8" s="6">
        <f t="shared" si="1"/>
        <v>5.7527082555099085E-2</v>
      </c>
      <c r="H8" t="s">
        <v>20</v>
      </c>
      <c r="I8">
        <v>0.99521999999999999</v>
      </c>
      <c r="K8" t="s">
        <v>30</v>
      </c>
      <c r="L8" s="13">
        <f>AVERAGE(D16:D19)</f>
        <v>3.8763519557832637E-2</v>
      </c>
    </row>
    <row r="9" spans="1:12">
      <c r="A9" t="s">
        <v>6</v>
      </c>
      <c r="B9">
        <v>5</v>
      </c>
      <c r="C9" s="4">
        <v>33972</v>
      </c>
      <c r="D9" s="5">
        <f t="shared" si="0"/>
        <v>5.7527082555099085E-2</v>
      </c>
      <c r="E9" s="2">
        <v>36044</v>
      </c>
      <c r="F9" s="6">
        <f t="shared" si="1"/>
        <v>6.0991404686212114E-2</v>
      </c>
      <c r="H9" t="s">
        <v>21</v>
      </c>
      <c r="I9">
        <v>0.97884000000000004</v>
      </c>
      <c r="K9" t="s">
        <v>34</v>
      </c>
      <c r="L9" s="13">
        <f>AVERAGE(F16:F19)</f>
        <v>3.6849382609313697E-2</v>
      </c>
    </row>
    <row r="10" spans="1:12">
      <c r="A10" t="s">
        <v>7</v>
      </c>
      <c r="B10">
        <v>6</v>
      </c>
      <c r="C10" s="4">
        <v>36044</v>
      </c>
      <c r="D10" s="5">
        <f t="shared" si="0"/>
        <v>6.0991404686212114E-2</v>
      </c>
      <c r="E10" s="2">
        <v>37478</v>
      </c>
      <c r="F10" s="6">
        <f t="shared" si="1"/>
        <v>3.9784707579624934E-2</v>
      </c>
    </row>
    <row r="11" spans="1:12">
      <c r="A11" t="s">
        <v>8</v>
      </c>
      <c r="B11">
        <v>7</v>
      </c>
      <c r="C11" s="4">
        <v>37478</v>
      </c>
      <c r="D11" s="5">
        <f t="shared" si="0"/>
        <v>3.9784707579624934E-2</v>
      </c>
      <c r="E11" s="2">
        <v>38698</v>
      </c>
      <c r="F11" s="6">
        <f t="shared" si="1"/>
        <v>3.2552430759378748E-2</v>
      </c>
      <c r="H11" t="s">
        <v>37</v>
      </c>
      <c r="I11" s="7">
        <f>SUM(C16:C19)</f>
        <v>199819.2</v>
      </c>
      <c r="K11" t="s">
        <v>35</v>
      </c>
      <c r="L11" s="13">
        <f>AVERAGE(D6:D14)</f>
        <v>5.5228606539969492E-2</v>
      </c>
    </row>
    <row r="12" spans="1:12">
      <c r="A12" t="s">
        <v>9</v>
      </c>
      <c r="B12">
        <v>8</v>
      </c>
      <c r="C12" s="4">
        <v>39550</v>
      </c>
      <c r="D12" s="5">
        <f t="shared" si="0"/>
        <v>5.5285767650354867E-2</v>
      </c>
      <c r="E12" s="2">
        <v>40050</v>
      </c>
      <c r="F12" s="6">
        <f t="shared" si="1"/>
        <v>3.4937206057160664E-2</v>
      </c>
      <c r="H12" t="s">
        <v>38</v>
      </c>
      <c r="I12" s="7">
        <f>SUM(E16:E19)</f>
        <v>204116.4</v>
      </c>
      <c r="K12" t="s">
        <v>36</v>
      </c>
      <c r="L12" s="13">
        <f>AVERAGE(F6:F14)</f>
        <v>5.5511220346197009E-2</v>
      </c>
    </row>
    <row r="13" spans="1:12">
      <c r="A13" t="s">
        <v>10</v>
      </c>
      <c r="B13">
        <v>9</v>
      </c>
      <c r="C13" s="4">
        <v>41332</v>
      </c>
      <c r="D13" s="5">
        <f t="shared" si="0"/>
        <v>4.5056890012642237E-2</v>
      </c>
      <c r="E13" s="2">
        <v>41892</v>
      </c>
      <c r="F13" s="6">
        <f t="shared" si="1"/>
        <v>4.5992509363295797E-2</v>
      </c>
    </row>
    <row r="14" spans="1:12">
      <c r="A14" t="s">
        <v>11</v>
      </c>
      <c r="B14">
        <v>10</v>
      </c>
      <c r="C14" s="4">
        <v>44222</v>
      </c>
      <c r="D14" s="5">
        <f t="shared" si="0"/>
        <v>6.9921610374528154E-2</v>
      </c>
      <c r="E14" s="2">
        <v>46488</v>
      </c>
      <c r="F14" s="6">
        <f t="shared" si="1"/>
        <v>0.10971068461758815</v>
      </c>
    </row>
    <row r="15" spans="1:12">
      <c r="A15" s="8" t="s">
        <v>29</v>
      </c>
      <c r="B15" s="8">
        <v>11</v>
      </c>
      <c r="C15" s="11">
        <f>1860.8*(B15)+24834</f>
        <v>45302.8</v>
      </c>
      <c r="D15" s="9">
        <f t="shared" si="0"/>
        <v>2.4440323820722698E-2</v>
      </c>
      <c r="E15" s="12">
        <f>1810.6*(B15)+26586</f>
        <v>46502.6</v>
      </c>
      <c r="F15" s="10">
        <f t="shared" si="1"/>
        <v>3.1405954224750232E-4</v>
      </c>
    </row>
    <row r="16" spans="1:12">
      <c r="A16" t="s">
        <v>25</v>
      </c>
      <c r="B16">
        <v>12</v>
      </c>
      <c r="C16" s="4">
        <f>1860.8*(B16)+24834</f>
        <v>47163.6</v>
      </c>
      <c r="D16" s="5">
        <f t="shared" si="0"/>
        <v>4.1074723858127937E-2</v>
      </c>
      <c r="E16" s="2">
        <f>1810.6*(B16)+26586</f>
        <v>48313.2</v>
      </c>
      <c r="F16" s="6">
        <f t="shared" si="1"/>
        <v>3.8935457372275994E-2</v>
      </c>
    </row>
    <row r="17" spans="1:6">
      <c r="A17" t="s">
        <v>26</v>
      </c>
      <c r="B17">
        <v>13</v>
      </c>
      <c r="C17" s="4">
        <f t="shared" ref="C17:C19" si="2">1860.8*(B17)+24834</f>
        <v>49024.399999999994</v>
      </c>
      <c r="D17" s="5">
        <f t="shared" si="0"/>
        <v>3.9454155323172868E-2</v>
      </c>
      <c r="E17" s="2">
        <f t="shared" ref="E17:E19" si="3">1810.6*(B17)+26586</f>
        <v>50123.8</v>
      </c>
      <c r="F17" s="6">
        <f t="shared" si="1"/>
        <v>3.7476300472748747E-2</v>
      </c>
    </row>
    <row r="18" spans="1:6">
      <c r="A18" t="s">
        <v>27</v>
      </c>
      <c r="B18">
        <v>14</v>
      </c>
      <c r="C18" s="4">
        <f t="shared" si="2"/>
        <v>50885.2</v>
      </c>
      <c r="D18" s="5">
        <f t="shared" si="0"/>
        <v>3.7956609361868843E-2</v>
      </c>
      <c r="E18" s="2">
        <f t="shared" si="3"/>
        <v>51934.399999999994</v>
      </c>
      <c r="F18" s="6">
        <f t="shared" si="1"/>
        <v>3.6122560540102544E-2</v>
      </c>
    </row>
    <row r="19" spans="1:6">
      <c r="A19" t="s">
        <v>28</v>
      </c>
      <c r="B19">
        <v>15</v>
      </c>
      <c r="C19" s="4">
        <f t="shared" si="2"/>
        <v>52746</v>
      </c>
      <c r="D19" s="5">
        <f t="shared" si="0"/>
        <v>3.6568589688160902E-2</v>
      </c>
      <c r="E19" s="2">
        <f t="shared" si="3"/>
        <v>53745</v>
      </c>
      <c r="F19" s="6">
        <f t="shared" si="1"/>
        <v>3.4863212052127501E-2</v>
      </c>
    </row>
    <row r="21" spans="1:6" ht="23">
      <c r="A21" s="24" t="s">
        <v>39</v>
      </c>
    </row>
    <row r="22" spans="1:6">
      <c r="C22"/>
      <c r="D22"/>
    </row>
    <row r="23" spans="1:6">
      <c r="A23" t="s">
        <v>40</v>
      </c>
      <c r="C23"/>
      <c r="D23"/>
      <c r="E23" t="s">
        <v>42</v>
      </c>
    </row>
    <row r="24" spans="1:6" ht="30">
      <c r="A24" t="s">
        <v>1</v>
      </c>
      <c r="B24" t="s">
        <v>44</v>
      </c>
      <c r="C24"/>
      <c r="D24"/>
      <c r="E24" t="s">
        <v>1</v>
      </c>
      <c r="F24" s="3" t="s">
        <v>44</v>
      </c>
    </row>
    <row r="25" spans="1:6">
      <c r="A25">
        <v>1</v>
      </c>
      <c r="B25" s="16">
        <v>2348.98</v>
      </c>
      <c r="C25"/>
      <c r="D25"/>
      <c r="E25" s="18">
        <v>1</v>
      </c>
      <c r="F25" s="17">
        <v>1354.92</v>
      </c>
    </row>
    <row r="26" spans="1:6">
      <c r="A26">
        <v>2</v>
      </c>
      <c r="B26" s="16">
        <v>2348.98</v>
      </c>
      <c r="C26"/>
      <c r="D26"/>
      <c r="E26" s="19">
        <v>2</v>
      </c>
      <c r="F26" s="17">
        <v>1354.92</v>
      </c>
    </row>
    <row r="27" spans="1:6">
      <c r="A27">
        <v>3</v>
      </c>
      <c r="B27" s="16">
        <v>2348.98</v>
      </c>
      <c r="C27"/>
      <c r="D27"/>
      <c r="E27" s="18">
        <v>3</v>
      </c>
      <c r="F27" s="17">
        <v>1783.18</v>
      </c>
    </row>
    <row r="28" spans="1:6" s="21" customFormat="1">
      <c r="A28">
        <v>4</v>
      </c>
      <c r="B28" s="16">
        <v>2348.98</v>
      </c>
      <c r="E28" s="19">
        <v>4</v>
      </c>
      <c r="F28" s="17">
        <v>1783.18</v>
      </c>
    </row>
    <row r="29" spans="1:6">
      <c r="A29">
        <v>5</v>
      </c>
      <c r="B29" s="16">
        <v>2348.98</v>
      </c>
      <c r="C29"/>
      <c r="D29"/>
      <c r="E29" s="18">
        <v>5</v>
      </c>
      <c r="F29" s="17">
        <v>2346.8000000000002</v>
      </c>
    </row>
    <row r="30" spans="1:6" ht="15" customHeight="1">
      <c r="A30">
        <v>6</v>
      </c>
      <c r="B30" s="16">
        <v>2348.98</v>
      </c>
      <c r="C30"/>
      <c r="D30"/>
      <c r="E30" s="19">
        <v>6</v>
      </c>
      <c r="F30" s="17">
        <v>2346.8000000000002</v>
      </c>
    </row>
    <row r="31" spans="1:6">
      <c r="A31">
        <v>7</v>
      </c>
      <c r="B31" s="16">
        <v>2348.98</v>
      </c>
      <c r="C31"/>
      <c r="D31"/>
      <c r="E31" s="18">
        <v>7</v>
      </c>
      <c r="F31" s="17">
        <v>3088.57</v>
      </c>
    </row>
    <row r="32" spans="1:6">
      <c r="A32">
        <v>8</v>
      </c>
      <c r="B32" s="16">
        <v>2348.98</v>
      </c>
      <c r="C32"/>
      <c r="D32"/>
      <c r="E32" s="19">
        <v>8</v>
      </c>
      <c r="F32" s="17">
        <v>3088.57</v>
      </c>
    </row>
    <row r="33" spans="1:6">
      <c r="A33">
        <v>9</v>
      </c>
      <c r="B33" s="16">
        <v>2348.98</v>
      </c>
      <c r="C33"/>
      <c r="D33"/>
      <c r="E33" s="18">
        <v>9</v>
      </c>
      <c r="F33" s="17">
        <v>4064.76</v>
      </c>
    </row>
    <row r="34" spans="1:6">
      <c r="A34">
        <v>10</v>
      </c>
      <c r="B34" s="16">
        <v>2348.98</v>
      </c>
      <c r="E34" s="19">
        <v>10</v>
      </c>
      <c r="F34" s="17">
        <v>4064.76</v>
      </c>
    </row>
    <row r="35" spans="1:6">
      <c r="A35" t="s">
        <v>46</v>
      </c>
      <c r="B35" s="16" t="s">
        <v>47</v>
      </c>
      <c r="E35" s="19" t="s">
        <v>49</v>
      </c>
      <c r="F35" s="22" t="s">
        <v>50</v>
      </c>
    </row>
    <row r="36" spans="1:6">
      <c r="A36" t="s">
        <v>48</v>
      </c>
      <c r="B36" s="19">
        <v>1</v>
      </c>
      <c r="E36" s="19" t="s">
        <v>51</v>
      </c>
      <c r="F36" s="17">
        <v>0.96970000000000001</v>
      </c>
    </row>
    <row r="37" spans="1:6">
      <c r="B37" s="16"/>
      <c r="E37" s="19"/>
      <c r="F37" s="17"/>
    </row>
    <row r="38" spans="1:6">
      <c r="A38" t="s">
        <v>41</v>
      </c>
      <c r="B38" s="16"/>
      <c r="E38" s="19" t="s">
        <v>43</v>
      </c>
      <c r="F38" s="17"/>
    </row>
    <row r="39" spans="1:6" ht="30">
      <c r="A39" t="s">
        <v>1</v>
      </c>
      <c r="B39" s="16" t="s">
        <v>44</v>
      </c>
      <c r="E39" s="19" t="s">
        <v>1</v>
      </c>
      <c r="F39" s="17" t="s">
        <v>44</v>
      </c>
    </row>
    <row r="40" spans="1:6">
      <c r="A40">
        <v>1</v>
      </c>
      <c r="B40" s="2">
        <v>1416.71</v>
      </c>
      <c r="E40" s="18">
        <v>1</v>
      </c>
      <c r="F40" s="17">
        <v>1156.6600000000001</v>
      </c>
    </row>
    <row r="41" spans="1:6">
      <c r="A41">
        <v>2</v>
      </c>
      <c r="B41" s="2">
        <v>1416.71</v>
      </c>
      <c r="E41" s="19">
        <v>2</v>
      </c>
      <c r="F41" s="17">
        <v>1156.6600000000001</v>
      </c>
    </row>
    <row r="42" spans="1:6">
      <c r="A42">
        <v>3</v>
      </c>
      <c r="B42" s="2">
        <v>1416.71</v>
      </c>
      <c r="E42" s="18">
        <v>3</v>
      </c>
      <c r="F42" s="17">
        <v>1211.8699999999999</v>
      </c>
    </row>
    <row r="43" spans="1:6">
      <c r="A43">
        <v>4</v>
      </c>
      <c r="B43" s="2">
        <v>1416.71</v>
      </c>
      <c r="E43" s="19">
        <v>4</v>
      </c>
      <c r="F43" s="17">
        <v>1211.8699999999999</v>
      </c>
    </row>
    <row r="44" spans="1:6">
      <c r="A44">
        <v>5</v>
      </c>
      <c r="B44" s="2">
        <v>1416.71</v>
      </c>
      <c r="E44" s="18">
        <v>5</v>
      </c>
      <c r="F44" s="17">
        <v>1269.71</v>
      </c>
    </row>
    <row r="45" spans="1:6">
      <c r="A45">
        <v>6</v>
      </c>
      <c r="B45" s="2">
        <v>1416.71</v>
      </c>
      <c r="E45" s="19">
        <v>6</v>
      </c>
      <c r="F45" s="17">
        <v>1269.71</v>
      </c>
    </row>
    <row r="46" spans="1:6">
      <c r="A46">
        <v>7</v>
      </c>
      <c r="B46" s="2">
        <v>1416.71</v>
      </c>
      <c r="E46" s="18">
        <v>7</v>
      </c>
      <c r="F46" s="17">
        <v>1330.31</v>
      </c>
    </row>
    <row r="47" spans="1:6">
      <c r="A47">
        <v>8</v>
      </c>
      <c r="B47" s="2">
        <v>1416.71</v>
      </c>
      <c r="E47" s="19">
        <v>8</v>
      </c>
      <c r="F47" s="17">
        <v>1330.31</v>
      </c>
    </row>
    <row r="48" spans="1:6">
      <c r="A48">
        <v>9</v>
      </c>
      <c r="B48" s="2">
        <v>1416.71</v>
      </c>
      <c r="E48" s="18">
        <v>9</v>
      </c>
      <c r="F48" s="17">
        <v>1393.8</v>
      </c>
    </row>
    <row r="49" spans="1:6">
      <c r="A49">
        <v>10</v>
      </c>
      <c r="B49" s="2">
        <v>1416.71</v>
      </c>
      <c r="E49" s="19">
        <v>10</v>
      </c>
      <c r="F49" s="17">
        <v>1393.8</v>
      </c>
    </row>
    <row r="50" spans="1:6">
      <c r="A50">
        <v>11</v>
      </c>
      <c r="B50" s="2">
        <v>1416.71</v>
      </c>
      <c r="E50" s="18">
        <v>11</v>
      </c>
      <c r="F50" s="17">
        <v>1460.32</v>
      </c>
    </row>
    <row r="51" spans="1:6">
      <c r="A51">
        <v>12</v>
      </c>
      <c r="B51" s="2">
        <v>1416.71</v>
      </c>
      <c r="E51" s="19">
        <v>12</v>
      </c>
      <c r="F51" s="17">
        <v>1460.32</v>
      </c>
    </row>
    <row r="52" spans="1:6">
      <c r="A52">
        <v>13</v>
      </c>
      <c r="B52" s="2">
        <v>1416.71</v>
      </c>
      <c r="E52" s="18">
        <v>13</v>
      </c>
      <c r="F52" s="17">
        <v>1530.02</v>
      </c>
    </row>
    <row r="53" spans="1:6">
      <c r="A53">
        <v>14</v>
      </c>
      <c r="B53" s="2">
        <v>1416.71</v>
      </c>
      <c r="E53" s="19">
        <v>14</v>
      </c>
      <c r="F53" s="17">
        <v>1530.02</v>
      </c>
    </row>
    <row r="54" spans="1:6">
      <c r="A54">
        <v>15</v>
      </c>
      <c r="B54" s="2">
        <v>1416.71</v>
      </c>
      <c r="E54" s="18">
        <v>15</v>
      </c>
      <c r="F54" s="17">
        <v>1603.04</v>
      </c>
    </row>
    <row r="55" spans="1:6">
      <c r="A55">
        <v>16</v>
      </c>
      <c r="B55" s="2">
        <v>1416.71</v>
      </c>
      <c r="E55" s="19">
        <v>16</v>
      </c>
      <c r="F55" s="17">
        <v>1603.04</v>
      </c>
    </row>
    <row r="56" spans="1:6">
      <c r="A56">
        <v>17</v>
      </c>
      <c r="B56" s="2">
        <v>1416.71</v>
      </c>
      <c r="E56" s="18">
        <v>17</v>
      </c>
      <c r="F56" s="17">
        <v>1679.55</v>
      </c>
    </row>
    <row r="57" spans="1:6">
      <c r="A57">
        <v>18</v>
      </c>
      <c r="B57" s="2">
        <v>1416.71</v>
      </c>
      <c r="E57" s="19">
        <v>18</v>
      </c>
      <c r="F57" s="17">
        <v>1679.55</v>
      </c>
    </row>
    <row r="58" spans="1:6">
      <c r="A58">
        <v>19</v>
      </c>
      <c r="B58" s="2">
        <v>1416.71</v>
      </c>
      <c r="E58" s="18">
        <v>19</v>
      </c>
      <c r="F58" s="17">
        <v>1759.71</v>
      </c>
    </row>
    <row r="59" spans="1:6">
      <c r="A59">
        <v>20</v>
      </c>
      <c r="B59" s="2">
        <v>1416.71</v>
      </c>
      <c r="E59" s="19">
        <v>20</v>
      </c>
      <c r="F59" s="17">
        <v>1759.71</v>
      </c>
    </row>
    <row r="60" spans="1:6">
      <c r="A60">
        <v>21</v>
      </c>
      <c r="B60" s="2">
        <v>1416.71</v>
      </c>
      <c r="E60" s="18">
        <v>21</v>
      </c>
      <c r="F60" s="17">
        <v>1843.7</v>
      </c>
    </row>
    <row r="61" spans="1:6">
      <c r="A61">
        <v>22</v>
      </c>
      <c r="B61" s="2">
        <v>1416.71</v>
      </c>
      <c r="E61" s="19">
        <v>22</v>
      </c>
      <c r="F61" s="17">
        <v>1843.7</v>
      </c>
    </row>
    <row r="62" spans="1:6">
      <c r="A62">
        <v>23</v>
      </c>
      <c r="B62" s="2">
        <v>1416.71</v>
      </c>
      <c r="E62" s="18">
        <v>23</v>
      </c>
      <c r="F62" s="17">
        <v>1931.69</v>
      </c>
    </row>
    <row r="63" spans="1:6">
      <c r="A63">
        <v>24</v>
      </c>
      <c r="B63" s="2">
        <v>1416.71</v>
      </c>
      <c r="E63" s="19">
        <v>24</v>
      </c>
      <c r="F63" s="17">
        <v>1931.69</v>
      </c>
    </row>
    <row r="64" spans="1:6">
      <c r="A64">
        <v>25</v>
      </c>
      <c r="B64" s="2">
        <v>1416.71</v>
      </c>
      <c r="E64" s="18">
        <v>25</v>
      </c>
      <c r="F64" s="17">
        <v>2023.88</v>
      </c>
    </row>
    <row r="65" spans="1:12">
      <c r="A65" t="s">
        <v>46</v>
      </c>
      <c r="B65" t="s">
        <v>52</v>
      </c>
      <c r="E65" t="s">
        <v>49</v>
      </c>
      <c r="F65" t="s">
        <v>53</v>
      </c>
    </row>
    <row r="66" spans="1:12">
      <c r="A66" t="s">
        <v>51</v>
      </c>
      <c r="B66" s="19">
        <v>8.1000000000000005E-16</v>
      </c>
      <c r="E66" t="s">
        <v>51</v>
      </c>
      <c r="F66" s="18">
        <v>0.99521999999999999</v>
      </c>
    </row>
    <row r="71" spans="1:12" ht="30">
      <c r="A71" s="23" t="s">
        <v>14</v>
      </c>
    </row>
    <row r="72" spans="1:12" ht="17" customHeight="1">
      <c r="A72" s="23"/>
    </row>
    <row r="73" spans="1:12" ht="20" customHeight="1">
      <c r="A73" s="24" t="s">
        <v>58</v>
      </c>
    </row>
    <row r="74" spans="1:12" ht="35" customHeight="1">
      <c r="A74" t="s">
        <v>1</v>
      </c>
      <c r="B74" t="s">
        <v>12</v>
      </c>
      <c r="C74" s="3" t="s">
        <v>15</v>
      </c>
      <c r="D74" s="3" t="s">
        <v>22</v>
      </c>
      <c r="E74" s="3" t="s">
        <v>13</v>
      </c>
      <c r="F74" s="3" t="s">
        <v>22</v>
      </c>
    </row>
    <row r="75" spans="1:12">
      <c r="A75" t="s">
        <v>2</v>
      </c>
      <c r="B75">
        <v>1</v>
      </c>
      <c r="C75" s="4"/>
      <c r="D75" s="4"/>
      <c r="E75" s="2">
        <v>3790</v>
      </c>
      <c r="F75" s="2"/>
      <c r="H75" t="s">
        <v>16</v>
      </c>
      <c r="I75" t="s">
        <v>31</v>
      </c>
      <c r="K75" t="s">
        <v>23</v>
      </c>
      <c r="L75" s="7">
        <f>AVERAGE(C76:C84)</f>
        <v>5118.2888888888883</v>
      </c>
    </row>
    <row r="76" spans="1:12">
      <c r="A76" t="s">
        <v>3</v>
      </c>
      <c r="B76">
        <v>2</v>
      </c>
      <c r="C76" s="4">
        <v>3381</v>
      </c>
      <c r="D76" s="5"/>
      <c r="E76" s="2">
        <v>4562</v>
      </c>
      <c r="F76" s="6">
        <f>(E76/E75)-1</f>
        <v>0.20369393139841696</v>
      </c>
      <c r="H76" t="s">
        <v>18</v>
      </c>
      <c r="I76" t="s">
        <v>32</v>
      </c>
      <c r="K76" t="s">
        <v>33</v>
      </c>
      <c r="L76" s="7">
        <f>AVERAGE(E75:E84)</f>
        <v>6366.8739999999998</v>
      </c>
    </row>
    <row r="77" spans="1:12">
      <c r="A77" t="s">
        <v>4</v>
      </c>
      <c r="B77">
        <v>3</v>
      </c>
      <c r="C77" s="4">
        <v>3466</v>
      </c>
      <c r="D77" s="5">
        <f t="shared" ref="D77:D89" si="4">(C77/C76)-1</f>
        <v>2.5140490979000285E-2</v>
      </c>
      <c r="E77" s="2">
        <v>4717</v>
      </c>
      <c r="F77" s="6">
        <f t="shared" ref="F77:F89" si="5">(E77/E76)-1</f>
        <v>3.3976326172731275E-2</v>
      </c>
    </row>
    <row r="78" spans="1:12">
      <c r="A78" t="s">
        <v>5</v>
      </c>
      <c r="B78">
        <v>4</v>
      </c>
      <c r="C78" s="4">
        <v>4040</v>
      </c>
      <c r="D78" s="5">
        <f t="shared" si="4"/>
        <v>0.16560877091748405</v>
      </c>
      <c r="E78" s="2">
        <v>5419</v>
      </c>
      <c r="F78" s="6">
        <f t="shared" si="5"/>
        <v>0.14882340470638122</v>
      </c>
      <c r="H78" t="s">
        <v>20</v>
      </c>
      <c r="I78">
        <v>0.97006999999999999</v>
      </c>
      <c r="K78" t="s">
        <v>30</v>
      </c>
      <c r="L78" s="13">
        <f>AVERAGE(D86:D89)</f>
        <v>6.2477665460042131E-2</v>
      </c>
    </row>
    <row r="79" spans="1:12">
      <c r="A79" t="s">
        <v>6</v>
      </c>
      <c r="B79">
        <v>5</v>
      </c>
      <c r="C79" s="4">
        <v>4424</v>
      </c>
      <c r="D79" s="5">
        <f t="shared" si="4"/>
        <v>9.5049504950495134E-2</v>
      </c>
      <c r="E79" s="2">
        <v>5874</v>
      </c>
      <c r="F79" s="6">
        <f t="shared" si="5"/>
        <v>8.3963830965122721E-2</v>
      </c>
      <c r="H79" t="s">
        <v>21</v>
      </c>
      <c r="I79">
        <v>0.98424</v>
      </c>
      <c r="K79" t="s">
        <v>34</v>
      </c>
      <c r="L79" s="13">
        <f>AVERAGE(F86:F89)</f>
        <v>5.7387750387986713E-2</v>
      </c>
    </row>
    <row r="80" spans="1:12">
      <c r="A80" t="s">
        <v>7</v>
      </c>
      <c r="B80">
        <v>6</v>
      </c>
      <c r="C80" s="4">
        <v>4822</v>
      </c>
      <c r="D80" s="5">
        <f t="shared" si="4"/>
        <v>8.9963833634719714E-2</v>
      </c>
      <c r="E80" s="2">
        <v>6318</v>
      </c>
      <c r="F80" s="6">
        <f t="shared" si="5"/>
        <v>7.5587334014300289E-2</v>
      </c>
    </row>
    <row r="81" spans="1:12">
      <c r="A81" t="s">
        <v>8</v>
      </c>
      <c r="B81">
        <v>7</v>
      </c>
      <c r="C81" s="4">
        <v>5256</v>
      </c>
      <c r="D81" s="5">
        <f t="shared" si="4"/>
        <v>9.0004147656574052E-2</v>
      </c>
      <c r="E81" s="2">
        <v>6985</v>
      </c>
      <c r="F81" s="6">
        <f t="shared" si="5"/>
        <v>0.10557138334916116</v>
      </c>
      <c r="H81" t="s">
        <v>37</v>
      </c>
      <c r="I81" s="7">
        <f>SUM(C86:C89)</f>
        <v>36494.839999999997</v>
      </c>
      <c r="K81" t="s">
        <v>35</v>
      </c>
      <c r="L81" s="13">
        <f>AVERAGE(D77:D84)</f>
        <v>0.10572069289768735</v>
      </c>
    </row>
    <row r="82" spans="1:12">
      <c r="A82" t="s">
        <v>9</v>
      </c>
      <c r="B82">
        <v>8</v>
      </c>
      <c r="C82" s="4">
        <v>6307</v>
      </c>
      <c r="D82" s="5">
        <f t="shared" si="4"/>
        <v>0.19996194824961955</v>
      </c>
      <c r="E82" s="2">
        <v>8042</v>
      </c>
      <c r="F82" s="6">
        <f t="shared" si="5"/>
        <v>0.15132426628489615</v>
      </c>
      <c r="H82" t="s">
        <v>38</v>
      </c>
      <c r="I82" s="7">
        <f>SUM(E86:E89)</f>
        <v>44877.299999999996</v>
      </c>
      <c r="K82" t="s">
        <v>36</v>
      </c>
      <c r="L82" s="13">
        <f>AVERAGE(F76:F84)</f>
        <v>0.10612900370969514</v>
      </c>
    </row>
    <row r="83" spans="1:12">
      <c r="A83" t="s">
        <v>10</v>
      </c>
      <c r="B83">
        <v>9</v>
      </c>
      <c r="C83" s="4">
        <v>6875</v>
      </c>
      <c r="D83" s="5">
        <f t="shared" si="4"/>
        <v>9.005866497542403E-2</v>
      </c>
      <c r="E83" s="2">
        <v>8649</v>
      </c>
      <c r="F83" s="6">
        <f t="shared" si="5"/>
        <v>7.5478736632678345E-2</v>
      </c>
    </row>
    <row r="84" spans="1:12">
      <c r="A84" t="s">
        <v>11</v>
      </c>
      <c r="B84">
        <v>10</v>
      </c>
      <c r="C84" s="4">
        <v>7493.6</v>
      </c>
      <c r="D84" s="5">
        <f t="shared" si="4"/>
        <v>8.9978181818181957E-2</v>
      </c>
      <c r="E84" s="2">
        <v>9312.74</v>
      </c>
      <c r="F84" s="6">
        <f t="shared" si="5"/>
        <v>7.6741819863568095E-2</v>
      </c>
    </row>
    <row r="85" spans="1:12">
      <c r="A85" s="8" t="s">
        <v>29</v>
      </c>
      <c r="B85" s="8">
        <v>11</v>
      </c>
      <c r="C85" s="11">
        <f>534.06*(B85)+1913.9</f>
        <v>7788.5599999999995</v>
      </c>
      <c r="D85" s="9">
        <f t="shared" si="4"/>
        <v>3.9361588555567373E-2</v>
      </c>
      <c r="E85" s="12">
        <f>606.55*(B85)+3030.9</f>
        <v>9702.9499999999989</v>
      </c>
      <c r="F85" s="10">
        <f t="shared" si="5"/>
        <v>4.190066511037549E-2</v>
      </c>
    </row>
    <row r="86" spans="1:12">
      <c r="A86" t="s">
        <v>25</v>
      </c>
      <c r="B86">
        <v>12</v>
      </c>
      <c r="C86" s="15">
        <f t="shared" ref="C86:C89" si="6">534.06*(B86)+1913.9</f>
        <v>8322.619999999999</v>
      </c>
      <c r="D86" s="5">
        <f t="shared" si="4"/>
        <v>6.8569799808950505E-2</v>
      </c>
      <c r="E86" s="14">
        <f t="shared" ref="E86:E89" si="7">606.55*(B86)+3030.9</f>
        <v>10309.5</v>
      </c>
      <c r="F86" s="6">
        <f t="shared" si="5"/>
        <v>6.2511916479009111E-2</v>
      </c>
    </row>
    <row r="87" spans="1:12">
      <c r="A87" t="s">
        <v>26</v>
      </c>
      <c r="B87">
        <v>13</v>
      </c>
      <c r="C87" s="15">
        <f t="shared" si="6"/>
        <v>8856.6799999999985</v>
      </c>
      <c r="D87" s="5">
        <f t="shared" si="4"/>
        <v>6.4169696561899858E-2</v>
      </c>
      <c r="E87" s="14">
        <f t="shared" si="7"/>
        <v>10916.05</v>
      </c>
      <c r="F87" s="6">
        <f t="shared" si="5"/>
        <v>5.8834085067170916E-2</v>
      </c>
    </row>
    <row r="88" spans="1:12">
      <c r="A88" t="s">
        <v>27</v>
      </c>
      <c r="B88">
        <v>14</v>
      </c>
      <c r="C88" s="15">
        <f t="shared" si="6"/>
        <v>9390.74</v>
      </c>
      <c r="D88" s="5">
        <f t="shared" si="4"/>
        <v>6.0300247948441354E-2</v>
      </c>
      <c r="E88" s="14">
        <f t="shared" si="7"/>
        <v>11522.599999999999</v>
      </c>
      <c r="F88" s="6">
        <f t="shared" si="5"/>
        <v>5.556497084568135E-2</v>
      </c>
    </row>
    <row r="89" spans="1:12">
      <c r="A89" t="s">
        <v>28</v>
      </c>
      <c r="B89">
        <v>15</v>
      </c>
      <c r="C89" s="15">
        <f t="shared" si="6"/>
        <v>9924.7999999999993</v>
      </c>
      <c r="D89" s="5">
        <f t="shared" si="4"/>
        <v>5.6870917520876807E-2</v>
      </c>
      <c r="E89" s="14">
        <f t="shared" si="7"/>
        <v>12129.15</v>
      </c>
      <c r="F89" s="6">
        <f t="shared" si="5"/>
        <v>5.2640029160085477E-2</v>
      </c>
    </row>
    <row r="93" spans="1:12" ht="23">
      <c r="A93" s="24" t="s">
        <v>39</v>
      </c>
    </row>
    <row r="95" spans="1:12">
      <c r="A95" s="1" t="s">
        <v>40</v>
      </c>
      <c r="E95" s="1" t="s">
        <v>42</v>
      </c>
    </row>
    <row r="96" spans="1:12" ht="30">
      <c r="A96" s="20" t="s">
        <v>45</v>
      </c>
      <c r="B96" s="20" t="s">
        <v>44</v>
      </c>
      <c r="E96" s="20" t="s">
        <v>45</v>
      </c>
      <c r="F96" s="20" t="s">
        <v>44</v>
      </c>
    </row>
    <row r="97" spans="1:6">
      <c r="A97" s="18">
        <v>1</v>
      </c>
      <c r="B97" s="16">
        <v>516.45000000000005</v>
      </c>
      <c r="E97" s="18">
        <v>1</v>
      </c>
      <c r="F97" s="17">
        <v>297.89</v>
      </c>
    </row>
    <row r="98" spans="1:6">
      <c r="A98" s="18">
        <v>2</v>
      </c>
      <c r="B98" s="16">
        <v>516.45000000000005</v>
      </c>
      <c r="E98" s="18">
        <v>2</v>
      </c>
      <c r="F98" s="17">
        <v>297.89</v>
      </c>
    </row>
    <row r="99" spans="1:6">
      <c r="A99" s="18">
        <v>3</v>
      </c>
      <c r="B99" s="16">
        <v>516.45000000000005</v>
      </c>
      <c r="E99" s="18">
        <v>3</v>
      </c>
      <c r="F99" s="17">
        <v>392.05</v>
      </c>
    </row>
    <row r="100" spans="1:6">
      <c r="A100" s="18">
        <v>4</v>
      </c>
      <c r="B100" s="16">
        <v>516.45000000000005</v>
      </c>
      <c r="E100" s="18">
        <v>4</v>
      </c>
      <c r="F100" s="17">
        <v>392.05</v>
      </c>
    </row>
    <row r="101" spans="1:6">
      <c r="A101" s="18">
        <v>5</v>
      </c>
      <c r="B101" s="16">
        <v>516.45000000000005</v>
      </c>
      <c r="E101" s="18">
        <v>5</v>
      </c>
      <c r="F101" s="17">
        <v>515.97</v>
      </c>
    </row>
    <row r="102" spans="1:6">
      <c r="A102" s="18">
        <v>6</v>
      </c>
      <c r="B102" s="16">
        <v>516.45000000000005</v>
      </c>
      <c r="E102" s="18">
        <v>6</v>
      </c>
      <c r="F102" s="17">
        <v>515.97</v>
      </c>
    </row>
    <row r="103" spans="1:6">
      <c r="A103" s="18">
        <v>7</v>
      </c>
      <c r="B103" s="16">
        <v>516.45000000000005</v>
      </c>
      <c r="E103" s="18">
        <v>7</v>
      </c>
      <c r="F103" s="17">
        <v>679.06</v>
      </c>
    </row>
    <row r="104" spans="1:6">
      <c r="A104" s="18">
        <v>8</v>
      </c>
      <c r="B104" s="16">
        <v>516.45000000000005</v>
      </c>
      <c r="E104" s="18">
        <v>8</v>
      </c>
      <c r="F104" s="17">
        <v>679.06</v>
      </c>
    </row>
    <row r="105" spans="1:6">
      <c r="A105" s="18">
        <v>9</v>
      </c>
      <c r="B105" s="16">
        <v>516.45000000000005</v>
      </c>
      <c r="E105" s="18">
        <v>9</v>
      </c>
      <c r="F105" s="17">
        <v>893.67</v>
      </c>
    </row>
    <row r="106" spans="1:6">
      <c r="A106" s="18">
        <v>10</v>
      </c>
      <c r="B106" s="16">
        <v>516.45000000000005</v>
      </c>
      <c r="E106" s="18">
        <v>10</v>
      </c>
      <c r="F106" s="17">
        <v>893.67</v>
      </c>
    </row>
    <row r="107" spans="1:6" ht="23" customHeight="1">
      <c r="A107" s="18" t="s">
        <v>46</v>
      </c>
      <c r="B107" s="16" t="s">
        <v>54</v>
      </c>
      <c r="E107" s="18" t="s">
        <v>49</v>
      </c>
      <c r="F107" s="22" t="s">
        <v>55</v>
      </c>
    </row>
    <row r="108" spans="1:6">
      <c r="A108" s="18" t="s">
        <v>51</v>
      </c>
      <c r="B108" s="19">
        <v>1</v>
      </c>
      <c r="E108" s="18" t="s">
        <v>51</v>
      </c>
      <c r="F108" s="18">
        <v>0.96970000000000001</v>
      </c>
    </row>
    <row r="109" spans="1:6">
      <c r="A109" s="18"/>
      <c r="B109" s="16"/>
      <c r="E109" s="18"/>
      <c r="F109" s="17"/>
    </row>
    <row r="111" spans="1:6">
      <c r="A111" s="1" t="s">
        <v>41</v>
      </c>
      <c r="E111" s="1" t="s">
        <v>43</v>
      </c>
    </row>
    <row r="112" spans="1:6" ht="30">
      <c r="A112" s="20" t="s">
        <v>45</v>
      </c>
      <c r="B112" s="20" t="s">
        <v>44</v>
      </c>
      <c r="E112" s="20" t="s">
        <v>45</v>
      </c>
      <c r="F112" s="20" t="s">
        <v>44</v>
      </c>
    </row>
    <row r="113" spans="1:6">
      <c r="A113">
        <v>1</v>
      </c>
      <c r="B113" s="17">
        <v>311.48</v>
      </c>
      <c r="E113">
        <v>1</v>
      </c>
      <c r="F113" s="17">
        <v>254.3</v>
      </c>
    </row>
    <row r="114" spans="1:6">
      <c r="A114" s="18">
        <v>2</v>
      </c>
      <c r="B114" s="17">
        <v>311.48</v>
      </c>
      <c r="E114" s="18">
        <v>2</v>
      </c>
      <c r="F114" s="17">
        <v>254.3</v>
      </c>
    </row>
    <row r="115" spans="1:6">
      <c r="A115">
        <v>3</v>
      </c>
      <c r="B115" s="17">
        <v>311.48</v>
      </c>
      <c r="E115">
        <v>3</v>
      </c>
      <c r="F115" s="17">
        <v>266.44</v>
      </c>
    </row>
    <row r="116" spans="1:6">
      <c r="A116" s="18">
        <v>4</v>
      </c>
      <c r="B116" s="17">
        <v>311.48</v>
      </c>
      <c r="E116" s="18">
        <v>4</v>
      </c>
      <c r="F116" s="17">
        <v>266.44</v>
      </c>
    </row>
    <row r="117" spans="1:6">
      <c r="A117">
        <v>5</v>
      </c>
      <c r="B117" s="17">
        <v>311.48</v>
      </c>
      <c r="E117">
        <v>5</v>
      </c>
      <c r="F117" s="17">
        <v>279.16000000000003</v>
      </c>
    </row>
    <row r="118" spans="1:6">
      <c r="A118" s="18">
        <v>6</v>
      </c>
      <c r="B118" s="17">
        <v>311.48</v>
      </c>
      <c r="E118" s="18">
        <v>6</v>
      </c>
      <c r="F118" s="17">
        <v>279.16000000000003</v>
      </c>
    </row>
    <row r="119" spans="1:6">
      <c r="A119">
        <v>7</v>
      </c>
      <c r="B119" s="17">
        <v>311.48</v>
      </c>
      <c r="E119">
        <v>7</v>
      </c>
      <c r="F119" s="17">
        <v>292.49</v>
      </c>
    </row>
    <row r="120" spans="1:6">
      <c r="A120" s="18">
        <v>8</v>
      </c>
      <c r="B120" s="17">
        <v>311.48</v>
      </c>
      <c r="E120" s="18">
        <v>8</v>
      </c>
      <c r="F120" s="17">
        <v>292.49</v>
      </c>
    </row>
    <row r="121" spans="1:6">
      <c r="A121">
        <v>9</v>
      </c>
      <c r="B121" s="17">
        <v>311.48</v>
      </c>
      <c r="E121">
        <v>9</v>
      </c>
      <c r="F121" s="17">
        <v>306.45</v>
      </c>
    </row>
    <row r="122" spans="1:6">
      <c r="A122" s="18">
        <v>10</v>
      </c>
      <c r="B122" s="17">
        <v>311.48</v>
      </c>
      <c r="E122" s="18">
        <v>10</v>
      </c>
      <c r="F122" s="17">
        <v>306.45</v>
      </c>
    </row>
    <row r="123" spans="1:6">
      <c r="A123">
        <v>11</v>
      </c>
      <c r="B123" s="17">
        <v>311.48</v>
      </c>
      <c r="E123">
        <v>11</v>
      </c>
      <c r="F123" s="17">
        <v>321.08</v>
      </c>
    </row>
    <row r="124" spans="1:6">
      <c r="A124" s="18">
        <v>12</v>
      </c>
      <c r="B124" s="17">
        <v>311.48</v>
      </c>
      <c r="E124" s="18">
        <v>12</v>
      </c>
      <c r="F124" s="17">
        <v>321.08</v>
      </c>
    </row>
    <row r="125" spans="1:6">
      <c r="A125">
        <v>13</v>
      </c>
      <c r="B125" s="17">
        <v>311.48</v>
      </c>
      <c r="E125">
        <v>13</v>
      </c>
      <c r="F125" s="17">
        <v>336.41</v>
      </c>
    </row>
    <row r="126" spans="1:6">
      <c r="A126" s="18">
        <v>14</v>
      </c>
      <c r="B126" s="17">
        <v>311.48</v>
      </c>
      <c r="E126" s="18">
        <v>14</v>
      </c>
      <c r="F126" s="17">
        <v>336.41</v>
      </c>
    </row>
    <row r="127" spans="1:6">
      <c r="A127">
        <v>15</v>
      </c>
      <c r="B127" s="17">
        <v>311.48</v>
      </c>
      <c r="E127">
        <v>15</v>
      </c>
      <c r="F127" s="17">
        <v>352.47</v>
      </c>
    </row>
    <row r="128" spans="1:6">
      <c r="A128" s="18">
        <v>16</v>
      </c>
      <c r="B128" s="17">
        <v>311.48</v>
      </c>
      <c r="E128" s="18">
        <v>16</v>
      </c>
      <c r="F128" s="17">
        <v>352.47</v>
      </c>
    </row>
    <row r="129" spans="1:6">
      <c r="A129">
        <v>17</v>
      </c>
      <c r="B129" s="17">
        <v>311.48</v>
      </c>
      <c r="E129">
        <v>17</v>
      </c>
      <c r="F129" s="17">
        <v>369.3</v>
      </c>
    </row>
    <row r="130" spans="1:6">
      <c r="A130" s="18">
        <v>18</v>
      </c>
      <c r="B130" s="17">
        <v>311.48</v>
      </c>
      <c r="E130" s="18">
        <v>18</v>
      </c>
      <c r="F130" s="17">
        <v>369.3</v>
      </c>
    </row>
    <row r="131" spans="1:6">
      <c r="A131">
        <v>19</v>
      </c>
      <c r="B131" s="17">
        <v>311.48</v>
      </c>
      <c r="E131">
        <v>19</v>
      </c>
      <c r="F131" s="17">
        <v>386.93</v>
      </c>
    </row>
    <row r="132" spans="1:6">
      <c r="A132" s="18">
        <v>20</v>
      </c>
      <c r="B132" s="17">
        <v>311.48</v>
      </c>
      <c r="E132" s="18">
        <v>20</v>
      </c>
      <c r="F132" s="17">
        <v>386.93</v>
      </c>
    </row>
    <row r="133" spans="1:6">
      <c r="A133">
        <v>21</v>
      </c>
      <c r="B133" s="17">
        <v>311.48</v>
      </c>
      <c r="E133">
        <v>21</v>
      </c>
      <c r="F133" s="17">
        <v>405.4</v>
      </c>
    </row>
    <row r="134" spans="1:6">
      <c r="A134" s="18">
        <v>22</v>
      </c>
      <c r="B134" s="17">
        <v>311.48</v>
      </c>
      <c r="E134" s="18">
        <v>22</v>
      </c>
      <c r="F134" s="17">
        <v>405.4</v>
      </c>
    </row>
    <row r="135" spans="1:6">
      <c r="A135">
        <v>23</v>
      </c>
      <c r="B135" s="17">
        <v>311.48</v>
      </c>
      <c r="E135">
        <v>23</v>
      </c>
      <c r="F135" s="17">
        <v>424.75</v>
      </c>
    </row>
    <row r="136" spans="1:6">
      <c r="A136" s="18">
        <v>24</v>
      </c>
      <c r="B136" s="17">
        <v>311.48</v>
      </c>
      <c r="E136" s="18">
        <v>24</v>
      </c>
      <c r="F136" s="17">
        <v>424.75</v>
      </c>
    </row>
    <row r="137" spans="1:6">
      <c r="A137">
        <v>25</v>
      </c>
      <c r="B137" s="17">
        <v>311.48</v>
      </c>
      <c r="E137">
        <v>25</v>
      </c>
      <c r="F137" s="17">
        <v>445.03</v>
      </c>
    </row>
    <row r="138" spans="1:6">
      <c r="A138" t="s">
        <v>46</v>
      </c>
      <c r="B138" t="s">
        <v>56</v>
      </c>
      <c r="E138" t="s">
        <v>49</v>
      </c>
      <c r="F138" t="s">
        <v>57</v>
      </c>
    </row>
    <row r="139" spans="1:6">
      <c r="A139" t="s">
        <v>51</v>
      </c>
      <c r="B139" s="18">
        <v>1</v>
      </c>
      <c r="E139" t="s">
        <v>51</v>
      </c>
      <c r="F139" s="17">
        <v>0.99521999999999999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Haughey</dc:creator>
  <cp:lastModifiedBy>Quinn Haughey</cp:lastModifiedBy>
  <dcterms:created xsi:type="dcterms:W3CDTF">2013-11-04T15:52:11Z</dcterms:created>
  <dcterms:modified xsi:type="dcterms:W3CDTF">2013-11-14T16:10:06Z</dcterms:modified>
</cp:coreProperties>
</file>